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915" windowHeight="12585"/>
  </bookViews>
  <sheets>
    <sheet name="Overview" sheetId="5" r:id="rId1"/>
    <sheet name="PCG Structure" sheetId="1" r:id="rId2"/>
    <sheet name="EXi - MBK" sheetId="2" r:id="rId3"/>
    <sheet name="HD1 - PBK" sheetId="3" r:id="rId4"/>
    <sheet name="Size Constants" sheetId="4" r:id="rId5"/>
  </sheets>
  <calcPr calcId="125725"/>
</workbook>
</file>

<file path=xl/calcChain.xml><?xml version="1.0" encoding="utf-8"?>
<calcChain xmlns="http://schemas.openxmlformats.org/spreadsheetml/2006/main">
  <c r="G21" i="4"/>
  <c r="C21"/>
  <c r="G20"/>
  <c r="C18"/>
  <c r="G18" s="1"/>
  <c r="G17"/>
  <c r="G15"/>
  <c r="C13"/>
  <c r="G13" s="1"/>
  <c r="G12"/>
  <c r="G10"/>
  <c r="C10"/>
  <c r="G7"/>
  <c r="C7"/>
  <c r="C8" s="1"/>
  <c r="G8" s="1"/>
  <c r="G6"/>
  <c r="E6"/>
  <c r="G5"/>
  <c r="G4"/>
  <c r="D103" i="1"/>
  <c r="G102"/>
  <c r="D102"/>
  <c r="G92"/>
  <c r="H92" s="1"/>
  <c r="I92" s="1"/>
  <c r="G89"/>
  <c r="H89" s="1"/>
  <c r="I89" s="1"/>
  <c r="D96"/>
  <c r="D95"/>
  <c r="D94"/>
  <c r="D93"/>
  <c r="D92"/>
  <c r="D90"/>
  <c r="D89"/>
  <c r="D83"/>
  <c r="D82"/>
  <c r="D81"/>
  <c r="D80"/>
  <c r="G79"/>
  <c r="D79"/>
  <c r="D77"/>
  <c r="G76"/>
  <c r="D76"/>
  <c r="G7"/>
  <c r="G71"/>
  <c r="D70"/>
  <c r="D69"/>
  <c r="D68"/>
  <c r="D67"/>
  <c r="D66"/>
  <c r="G66"/>
  <c r="D63"/>
  <c r="G63"/>
  <c r="H63" s="1"/>
  <c r="I63" s="1"/>
  <c r="G53"/>
  <c r="G45"/>
  <c r="H45" s="1"/>
  <c r="I45" s="1"/>
  <c r="G58"/>
  <c r="H58" s="1"/>
  <c r="I58" s="1"/>
  <c r="E57"/>
  <c r="E56"/>
  <c r="E55"/>
  <c r="D53"/>
  <c r="D54"/>
  <c r="G50"/>
  <c r="H50" s="1"/>
  <c r="I50" s="1"/>
  <c r="G43"/>
  <c r="H43" s="1"/>
  <c r="I43" s="1"/>
  <c r="G38"/>
  <c r="H38" s="1"/>
  <c r="I38" s="1"/>
  <c r="G35"/>
  <c r="H35" s="1"/>
  <c r="I35" s="1"/>
  <c r="G27"/>
  <c r="G24"/>
  <c r="G20"/>
  <c r="G17"/>
  <c r="G14"/>
  <c r="G32"/>
  <c r="D31"/>
  <c r="D30"/>
  <c r="D29"/>
  <c r="D28"/>
  <c r="D27"/>
  <c r="D25"/>
  <c r="D24"/>
  <c r="D21"/>
  <c r="D20"/>
  <c r="D18"/>
  <c r="D17"/>
  <c r="D15"/>
  <c r="D14"/>
  <c r="D11"/>
  <c r="D10"/>
  <c r="D8"/>
  <c r="D7"/>
  <c r="E49"/>
  <c r="E48"/>
  <c r="E47"/>
  <c r="E46"/>
  <c r="E45"/>
  <c r="D16" i="3"/>
  <c r="D3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D20" i="2"/>
  <c r="D17"/>
  <c r="H71" i="1" l="1"/>
  <c r="I71" s="1"/>
  <c r="H14"/>
  <c r="H53"/>
  <c r="I53" s="1"/>
  <c r="H7"/>
  <c r="I7" s="1"/>
  <c r="H102"/>
  <c r="I102" s="1"/>
  <c r="H79"/>
  <c r="I79" s="1"/>
  <c r="H76"/>
  <c r="I76" s="1"/>
  <c r="H66"/>
  <c r="I66" s="1"/>
  <c r="H20"/>
  <c r="I20" s="1"/>
  <c r="H27"/>
  <c r="I27" s="1"/>
  <c r="H17"/>
  <c r="I17" s="1"/>
  <c r="H24"/>
  <c r="I24" s="1"/>
  <c r="H32"/>
  <c r="I32" s="1"/>
  <c r="I14"/>
  <c r="C5" i="2" l="1"/>
  <c r="C6" s="1"/>
  <c r="C7" s="1"/>
  <c r="C8" s="1"/>
  <c r="C9" s="1"/>
  <c r="C10" s="1"/>
  <c r="C11" s="1"/>
  <c r="C12" s="1"/>
  <c r="C13" s="1"/>
  <c r="C14" s="1"/>
  <c r="C15" s="1"/>
  <c r="C16" s="1"/>
  <c r="C17" s="1"/>
  <c r="C4"/>
  <c r="D3"/>
  <c r="C3"/>
  <c r="E42" i="1"/>
  <c r="E41"/>
  <c r="E40"/>
  <c r="E39"/>
  <c r="E36"/>
  <c r="E38"/>
  <c r="E35"/>
  <c r="D64" l="1"/>
</calcChain>
</file>

<file path=xl/sharedStrings.xml><?xml version="1.0" encoding="utf-8"?>
<sst xmlns="http://schemas.openxmlformats.org/spreadsheetml/2006/main" count="416" uniqueCount="244">
  <si>
    <t>Set Lists</t>
  </si>
  <si>
    <t>bytes</t>
  </si>
  <si>
    <t>header</t>
  </si>
  <si>
    <t>footer</t>
  </si>
  <si>
    <t>Slots</t>
  </si>
  <si>
    <t>bytes per slot</t>
  </si>
  <si>
    <t>bytes total</t>
  </si>
  <si>
    <t>Combi</t>
  </si>
  <si>
    <t>bytes per bank</t>
  </si>
  <si>
    <t>Global</t>
  </si>
  <si>
    <t>Prog HD1</t>
  </si>
  <si>
    <t>Prog Exi</t>
  </si>
  <si>
    <t>bytes per set list</t>
  </si>
  <si>
    <t>per bank</t>
  </si>
  <si>
    <t>MBK</t>
  </si>
  <si>
    <t>PBK</t>
  </si>
  <si>
    <t>CBK</t>
  </si>
  <si>
    <t>PRG1</t>
  </si>
  <si>
    <t>MBK1</t>
  </si>
  <si>
    <t>ChunkID</t>
  </si>
  <si>
    <t>size</t>
  </si>
  <si>
    <t>dwX</t>
  </si>
  <si>
    <t>BankHdr</t>
  </si>
  <si>
    <t>L1Chunk</t>
  </si>
  <si>
    <t>L2Chunk</t>
  </si>
  <si>
    <t>NumPrgs</t>
  </si>
  <si>
    <t>SizePrg</t>
  </si>
  <si>
    <t>BankID</t>
  </si>
  <si>
    <t>"NameString…."</t>
  </si>
  <si>
    <t xml:space="preserve">Combi_Name </t>
  </si>
  <si>
    <t xml:space="preserve">Ins_Effect_Group </t>
  </si>
  <si>
    <t xml:space="preserve">Mast_Effect_Group     </t>
  </si>
  <si>
    <t>Mast_Effect_Params</t>
  </si>
  <si>
    <t xml:space="preserve">Total_Effect_Group    </t>
  </si>
  <si>
    <t xml:space="preserve">Total_Effect_MastVol  </t>
  </si>
  <si>
    <t xml:space="preserve">Gap                   </t>
  </si>
  <si>
    <t xml:space="preserve">Effect_LFO_Group      </t>
  </si>
  <si>
    <t xml:space="preserve">Vect_Aud__Drum_Params </t>
  </si>
  <si>
    <t>Karma_Common</t>
  </si>
  <si>
    <t>Karma_Module</t>
  </si>
  <si>
    <t>Common_Params</t>
  </si>
  <si>
    <t xml:space="preserve">EQ_Tone_Params        </t>
  </si>
  <si>
    <t xml:space="preserve">EXI_common_Params     </t>
  </si>
  <si>
    <t xml:space="preserve">EXI_unique_Params     </t>
  </si>
  <si>
    <t xml:space="preserve">);                    </t>
  </si>
  <si>
    <t xml:space="preserve">array[0..23] of char;                 </t>
  </si>
  <si>
    <t xml:space="preserve">array[1..12] of TIns_Effect_Params;   </t>
  </si>
  <si>
    <t>array[1..2] of TMas_Tot_Effect_Params;</t>
  </si>
  <si>
    <t xml:space="preserve">TextMastParams;                       </t>
  </si>
  <si>
    <t xml:space="preserve">byte;                                 </t>
  </si>
  <si>
    <t xml:space="preserve">array[1..2] of TEffect_LFO_Params;    </t>
  </si>
  <si>
    <t xml:space="preserve">array[0..97] of byte;                 </t>
  </si>
  <si>
    <t xml:space="preserve">array[0..509] of byte;                </t>
  </si>
  <si>
    <t xml:space="preserve">TKarma_Module;                        </t>
  </si>
  <si>
    <t xml:space="preserve">array[0..13] of byte;                 </t>
  </si>
  <si>
    <t xml:space="preserve">array[0..111] of byte;                </t>
  </si>
  <si>
    <t xml:space="preserve">array[0..1275] of byte;               </t>
  </si>
  <si>
    <t xml:space="preserve">array[0..999] of byte;                </t>
  </si>
  <si>
    <t xml:space="preserve">                                      </t>
  </si>
  <si>
    <t xml:space="preserve">74 (0x4a) each,   (Ins_Effect_Data=9 bytes)  74*12 = 888      </t>
  </si>
  <si>
    <t xml:space="preserve"> 1048-1051 : 4 bytes                                          </t>
  </si>
  <si>
    <t xml:space="preserve"> 1 byte                                                       </t>
  </si>
  <si>
    <t xml:space="preserve">8 each,     8 * 2  = 16                                       </t>
  </si>
  <si>
    <t xml:space="preserve">1206-1303  : 98 bytes                                         </t>
  </si>
  <si>
    <t xml:space="preserve">1304-1813 : 510 bytes                                         </t>
  </si>
  <si>
    <t xml:space="preserve">1814-2557 : 744 bytes ( only one for Prog )                   </t>
  </si>
  <si>
    <t xml:space="preserve">2558-2571 = 14 bytes                                          </t>
  </si>
  <si>
    <t xml:space="preserve">2572-2683 = 112 bytes                                         </t>
  </si>
  <si>
    <t xml:space="preserve">2684-3959 = 1276 bytes                                        </t>
  </si>
  <si>
    <t xml:space="preserve">3960-4959 = 1000 bytes                                        </t>
  </si>
  <si>
    <t xml:space="preserve"> total : 4960                                                 </t>
  </si>
  <si>
    <t>Start</t>
  </si>
  <si>
    <t>Size</t>
  </si>
  <si>
    <t>Note</t>
  </si>
  <si>
    <t xml:space="preserve">68 each,     68*2 = 136                                       </t>
  </si>
  <si>
    <t xml:space="preserve">HD1_Params            </t>
  </si>
  <si>
    <t xml:space="preserve">array[0..1021] of byte;               </t>
  </si>
  <si>
    <t xml:space="preserve">74 (0x4a) each,   (Ins_Effect_Data=9 bytes)  74*12 = 888  </t>
  </si>
  <si>
    <t xml:space="preserve">68*2 = 136                                                </t>
  </si>
  <si>
    <t xml:space="preserve"> 1048-1051 : 4 bytes                                      </t>
  </si>
  <si>
    <t xml:space="preserve"> 1 byte                                                   </t>
  </si>
  <si>
    <t xml:space="preserve">8 each,     8 * 2  = 16                                   </t>
  </si>
  <si>
    <t xml:space="preserve">1206-1303  : 98 bytes                                     </t>
  </si>
  <si>
    <t xml:space="preserve">1304-1813 : 510 bytes                                     </t>
  </si>
  <si>
    <t xml:space="preserve">1814-2557 : 744 bytes ( only one for Prog )               </t>
  </si>
  <si>
    <t xml:space="preserve">2558-2571 = 14 bytes                                      </t>
  </si>
  <si>
    <t xml:space="preserve">2572-2683 = 112 bytes                                     </t>
  </si>
  <si>
    <t xml:space="preserve">2684-3705 = 1022 bytes                                    </t>
  </si>
  <si>
    <t xml:space="preserve"> total 3706                                               </t>
  </si>
  <si>
    <t>PBK1</t>
  </si>
  <si>
    <t>L3Chunk</t>
  </si>
  <si>
    <t>PCG1</t>
  </si>
  <si>
    <t>2D55824</t>
  </si>
  <si>
    <t>DIV1</t>
  </si>
  <si>
    <t>2C</t>
  </si>
  <si>
    <t>FileAddr</t>
  </si>
  <si>
    <t>0x10</t>
  </si>
  <si>
    <t>0x14</t>
  </si>
  <si>
    <t>0x18</t>
  </si>
  <si>
    <t>0x1C</t>
  </si>
  <si>
    <t>0x20</t>
  </si>
  <si>
    <t>0x24</t>
  </si>
  <si>
    <t>0x28</t>
  </si>
  <si>
    <t>thru 0x53</t>
  </si>
  <si>
    <t>"data - 44 bytes</t>
  </si>
  <si>
    <t>0x54</t>
  </si>
  <si>
    <t>SLS1</t>
  </si>
  <si>
    <t>0x58</t>
  </si>
  <si>
    <t>8EA248</t>
  </si>
  <si>
    <t>0x5c</t>
  </si>
  <si>
    <t>0x60</t>
  </si>
  <si>
    <t>SLD1</t>
  </si>
  <si>
    <t>70E18</t>
  </si>
  <si>
    <t>??Chunk</t>
  </si>
  <si>
    <t>0x64</t>
  </si>
  <si>
    <t>0x68</t>
  </si>
  <si>
    <t>0x6C</t>
  </si>
  <si>
    <t>SDB1</t>
  </si>
  <si>
    <t>0x70</t>
  </si>
  <si>
    <t>070E0C</t>
  </si>
  <si>
    <t>12A</t>
  </si>
  <si>
    <t xml:space="preserve">"Data: </t>
  </si>
  <si>
    <t>0x74</t>
  </si>
  <si>
    <t>0x78</t>
  </si>
  <si>
    <t>end</t>
  </si>
  <si>
    <t>end-hex</t>
  </si>
  <si>
    <t>data start</t>
  </si>
  <si>
    <t>thru 0x70e83</t>
  </si>
  <si>
    <t>0x70e84</t>
  </si>
  <si>
    <t>STL1</t>
  </si>
  <si>
    <t>0x70e88</t>
  </si>
  <si>
    <t>0x70e8C</t>
  </si>
  <si>
    <t>0x70e90</t>
  </si>
  <si>
    <t>Chunk</t>
  </si>
  <si>
    <t>SBK1</t>
  </si>
  <si>
    <t>87940C</t>
  </si>
  <si>
    <t>13C</t>
  </si>
  <si>
    <t>10F28</t>
  </si>
  <si>
    <t>0x70e94</t>
  </si>
  <si>
    <t>0x70e98</t>
  </si>
  <si>
    <t>0x70e9C</t>
  </si>
  <si>
    <t>0x70eA0</t>
  </si>
  <si>
    <t>0x70eA4</t>
  </si>
  <si>
    <t>0x70EA8</t>
  </si>
  <si>
    <t>Data:</t>
  </si>
  <si>
    <t>0x8EA2A8</t>
  </si>
  <si>
    <t>Size of this L2 chunk (SLS1), up to start of next L2 chunk (PRG1), measured from starting byte of SLD1 chunk: 0x60</t>
  </si>
  <si>
    <t>Size of this L3 chunk (SLD1), up to start of next L3 chunk (STL1), measured from starting byte of SDB1 chunk: 0x6C</t>
  </si>
  <si>
    <t>Size of this L3 chunk (SDB1), up to start of next L3 chunk (STL1), measured from starting byte of bank data: 0x78</t>
  </si>
  <si>
    <t>Size of this L2 chunk (STL1), up to start of next L2 chunk (PRG1), measured from starting byte of SBK1 chunk: 0x70E90</t>
  </si>
  <si>
    <t>Size of this L3 chunk (SBK1), up to start of next chunk (PRG1), measured from starting byte of bank data: 0x70E9C</t>
  </si>
  <si>
    <t>bank-end</t>
  </si>
  <si>
    <t>Size of this bank from start of bank data (0x70EA8) - size determined by NumPrgs * SizePrg. End is start of next chunk (PRG1)</t>
  </si>
  <si>
    <t>0x8EA2AC</t>
  </si>
  <si>
    <t>0x8EA2B0</t>
  </si>
  <si>
    <t>0x8EA2B4</t>
  </si>
  <si>
    <t>0x8EA2B8</t>
  </si>
  <si>
    <t>0x8EA2BC</t>
  </si>
  <si>
    <t>0x8EA2C0</t>
  </si>
  <si>
    <t>0x8EA2C4</t>
  </si>
  <si>
    <t>0x8EA2C8</t>
  </si>
  <si>
    <t>0x8EA2CC</t>
  </si>
  <si>
    <t>0x9852CC</t>
  </si>
  <si>
    <t>0x9852D0</t>
  </si>
  <si>
    <t>0x9852D4</t>
  </si>
  <si>
    <t>0x9852D8</t>
  </si>
  <si>
    <t>0x9852DC</t>
  </si>
  <si>
    <t>0x9852E0</t>
  </si>
  <si>
    <t>0x9852E4</t>
  </si>
  <si>
    <t>9B00C</t>
  </si>
  <si>
    <t>0xA202E4</t>
  </si>
  <si>
    <t>0xA202F0</t>
  </si>
  <si>
    <t>0xA202FC</t>
  </si>
  <si>
    <t>0x1506494</t>
  </si>
  <si>
    <t>&gt;&gt;&gt;&gt; Pointer to Next L2 Chunk (CMB1)</t>
  </si>
  <si>
    <t>CMB1</t>
  </si>
  <si>
    <t>D58F50</t>
  </si>
  <si>
    <t>0x15064A0</t>
  </si>
  <si>
    <t>0F410C</t>
  </si>
  <si>
    <t>CBK1</t>
  </si>
  <si>
    <t>300E4</t>
  </si>
  <si>
    <t>0x15064AC</t>
  </si>
  <si>
    <t>1E82</t>
  </si>
  <si>
    <t>0x15064B8</t>
  </si>
  <si>
    <t xml:space="preserve">&gt;&gt;&gt;&gt; Pointer to Next L2 Chunk </t>
  </si>
  <si>
    <t>0x225F3F0</t>
  </si>
  <si>
    <t>DKT1</t>
  </si>
  <si>
    <t>9ACA28</t>
  </si>
  <si>
    <t>0x225F3FC</t>
  </si>
  <si>
    <t>DBK1</t>
  </si>
  <si>
    <t>1773CC</t>
  </si>
  <si>
    <t>3001D</t>
  </si>
  <si>
    <t>0x225F408</t>
  </si>
  <si>
    <t>0x225F414</t>
  </si>
  <si>
    <t>…… repeat L3Chunk and BnkHdr for all PBKs and MBKs (20 banks for "all" on Kronos)</t>
  </si>
  <si>
    <t>…… repeat L3Chunk and BnkHdr for all CBKs (14 banks for "all" on Kronos)</t>
  </si>
  <si>
    <t>…… repeat L3Chunk and BnkHdr for all DBKs (15 banks for "all" on Kronos)</t>
  </si>
  <si>
    <t>0x2C0BE24</t>
  </si>
  <si>
    <t>WSQ1</t>
  </si>
  <si>
    <t>1439D8</t>
  </si>
  <si>
    <t>WBK1</t>
  </si>
  <si>
    <t>100B1</t>
  </si>
  <si>
    <t>0x2C0BE3C</t>
  </si>
  <si>
    <t>0x2C0BE30</t>
  </si>
  <si>
    <t>8A8</t>
  </si>
  <si>
    <t>9618</t>
  </si>
  <si>
    <t>05127C</t>
  </si>
  <si>
    <t>0x2C0BE48</t>
  </si>
  <si>
    <t>…… repeat L3Chunk and BnkHdr for all WBKs (15 banks for "all" on Kronos)</t>
  </si>
  <si>
    <t>0x2D4F808</t>
  </si>
  <si>
    <t>GLB1</t>
  </si>
  <si>
    <t>602C</t>
  </si>
  <si>
    <t>100D5</t>
  </si>
  <si>
    <t>"Data"</t>
  </si>
  <si>
    <t>0x2D4F814</t>
  </si>
  <si>
    <t>0x2D55839</t>
  </si>
  <si>
    <t>End Of File</t>
  </si>
  <si>
    <t xml:space="preserve"> thru 0x2D55839</t>
  </si>
  <si>
    <t>No idea what this data is - just ignore it</t>
  </si>
  <si>
    <t>Programs</t>
  </si>
  <si>
    <t>Combis</t>
  </si>
  <si>
    <t>Drumkits</t>
  </si>
  <si>
    <t>WaveSequences</t>
  </si>
  <si>
    <t>&gt;&gt;&gt;&gt; Pointer to Next L2 Chunk (end of file in this case)</t>
  </si>
  <si>
    <t>Kronos Structure Size Constants</t>
  </si>
  <si>
    <t>Note: The value used in the PCG is not the correct PBK (HD-1) program size. Either ignore this value, or pad the HD-1 structure to be the same size as Exi</t>
  </si>
  <si>
    <t>PCG File Structure  (Based on Kronos OS 2.1 PCG Save with All options selected)</t>
  </si>
  <si>
    <t>dwX: Unknown</t>
  </si>
  <si>
    <t>Overview</t>
  </si>
  <si>
    <t>32 bit doubleword.  Big Endian: High order byte first (at lowest address)</t>
  </si>
  <si>
    <t>An Unknown doubleword</t>
  </si>
  <si>
    <t>Chunks are heirarchical: a Chunk may contain other chunks as its data</t>
  </si>
  <si>
    <t>Data</t>
  </si>
  <si>
    <t xml:space="preserve">sequence of bytes: Note the size specified above in length starts with this byte. </t>
  </si>
  <si>
    <t>data</t>
  </si>
  <si>
    <t>BankData</t>
  </si>
  <si>
    <t>Arrary of EXi Programs  Each program of the format shown in "Prog_EXi_Common.txt"</t>
  </si>
  <si>
    <t>Level 1</t>
  </si>
  <si>
    <t>Level 2</t>
  </si>
  <si>
    <t>Level 3</t>
  </si>
  <si>
    <t>TAG1</t>
  </si>
  <si>
    <t>A 4 byte text string, appearing to consist of three capital letters followed by the digit 1</t>
  </si>
  <si>
    <t>PCG files are binary data structures that are based on "Chunks"</t>
  </si>
  <si>
    <t>A Chunk has a header consisting of three 4-byte sized objects, followed by data (which may be raw data or further embedded chunks)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</si>
</sst>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11" fontId="0" fillId="0" borderId="0" xfId="0" applyNumberFormat="1" applyAlignment="1">
      <alignment horizontal="left"/>
    </xf>
    <xf numFmtId="11" fontId="0" fillId="0" borderId="0" xfId="0" quotePrefix="1" applyNumberFormat="1" applyAlignment="1">
      <alignment horizontal="left"/>
    </xf>
    <xf numFmtId="0" fontId="0" fillId="0" borderId="0" xfId="0" quotePrefix="1"/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Alignment="1">
      <alignment vertical="top"/>
    </xf>
    <xf numFmtId="164" fontId="0" fillId="2" borderId="0" xfId="0" applyNumberFormat="1" applyFill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47625</xdr:rowOff>
    </xdr:from>
    <xdr:to>
      <xdr:col>3</xdr:col>
      <xdr:colOff>590550</xdr:colOff>
      <xdr:row>16</xdr:row>
      <xdr:rowOff>47625</xdr:rowOff>
    </xdr:to>
    <xdr:cxnSp macro="">
      <xdr:nvCxnSpPr>
        <xdr:cNvPr id="3" name="Straight Arrow Connector 2"/>
        <xdr:cNvCxnSpPr/>
      </xdr:nvCxnSpPr>
      <xdr:spPr>
        <a:xfrm flipV="1">
          <a:off x="1219200" y="2333625"/>
          <a:ext cx="120015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16</xdr:row>
      <xdr:rowOff>180975</xdr:rowOff>
    </xdr:from>
    <xdr:to>
      <xdr:col>3</xdr:col>
      <xdr:colOff>600075</xdr:colOff>
      <xdr:row>21</xdr:row>
      <xdr:rowOff>9525</xdr:rowOff>
    </xdr:to>
    <xdr:cxnSp macro="">
      <xdr:nvCxnSpPr>
        <xdr:cNvPr id="5" name="Straight Arrow Connector 4"/>
        <xdr:cNvCxnSpPr/>
      </xdr:nvCxnSpPr>
      <xdr:spPr>
        <a:xfrm>
          <a:off x="1209675" y="2847975"/>
          <a:ext cx="1219200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16</xdr:row>
      <xdr:rowOff>19050</xdr:rowOff>
    </xdr:from>
    <xdr:to>
      <xdr:col>6</xdr:col>
      <xdr:colOff>0</xdr:colOff>
      <xdr:row>16</xdr:row>
      <xdr:rowOff>19050</xdr:rowOff>
    </xdr:to>
    <xdr:cxnSp macro="">
      <xdr:nvCxnSpPr>
        <xdr:cNvPr id="7" name="Straight Arrow Connector 6"/>
        <xdr:cNvCxnSpPr/>
      </xdr:nvCxnSpPr>
      <xdr:spPr>
        <a:xfrm>
          <a:off x="2876550" y="2686050"/>
          <a:ext cx="781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17</xdr:row>
      <xdr:rowOff>0</xdr:rowOff>
    </xdr:from>
    <xdr:to>
      <xdr:col>6</xdr:col>
      <xdr:colOff>19050</xdr:colOff>
      <xdr:row>17</xdr:row>
      <xdr:rowOff>0</xdr:rowOff>
    </xdr:to>
    <xdr:cxnSp macro="">
      <xdr:nvCxnSpPr>
        <xdr:cNvPr id="9" name="Straight Arrow Connector 8"/>
        <xdr:cNvCxnSpPr/>
      </xdr:nvCxnSpPr>
      <xdr:spPr>
        <a:xfrm>
          <a:off x="2838450" y="2857500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19</xdr:row>
      <xdr:rowOff>19050</xdr:rowOff>
    </xdr:from>
    <xdr:to>
      <xdr:col>8</xdr:col>
      <xdr:colOff>0</xdr:colOff>
      <xdr:row>19</xdr:row>
      <xdr:rowOff>19050</xdr:rowOff>
    </xdr:to>
    <xdr:cxnSp macro="">
      <xdr:nvCxnSpPr>
        <xdr:cNvPr id="10" name="Straight Arrow Connector 9"/>
        <xdr:cNvCxnSpPr/>
      </xdr:nvCxnSpPr>
      <xdr:spPr>
        <a:xfrm>
          <a:off x="4095750" y="3257550"/>
          <a:ext cx="781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19</xdr:row>
      <xdr:rowOff>161925</xdr:rowOff>
    </xdr:from>
    <xdr:to>
      <xdr:col>7</xdr:col>
      <xdr:colOff>561975</xdr:colOff>
      <xdr:row>20</xdr:row>
      <xdr:rowOff>152400</xdr:rowOff>
    </xdr:to>
    <xdr:cxnSp macro="">
      <xdr:nvCxnSpPr>
        <xdr:cNvPr id="11" name="Straight Arrow Connector 10"/>
        <xdr:cNvCxnSpPr/>
      </xdr:nvCxnSpPr>
      <xdr:spPr>
        <a:xfrm>
          <a:off x="4095750" y="3400425"/>
          <a:ext cx="7334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20</xdr:row>
      <xdr:rowOff>19050</xdr:rowOff>
    </xdr:from>
    <xdr:to>
      <xdr:col>9</xdr:col>
      <xdr:colOff>600075</xdr:colOff>
      <xdr:row>20</xdr:row>
      <xdr:rowOff>19050</xdr:rowOff>
    </xdr:to>
    <xdr:cxnSp macro="">
      <xdr:nvCxnSpPr>
        <xdr:cNvPr id="13" name="Straight Arrow Connector 12"/>
        <xdr:cNvCxnSpPr/>
      </xdr:nvCxnSpPr>
      <xdr:spPr>
        <a:xfrm>
          <a:off x="5305425" y="3448050"/>
          <a:ext cx="781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20</xdr:row>
      <xdr:rowOff>180975</xdr:rowOff>
    </xdr:from>
    <xdr:to>
      <xdr:col>10</xdr:col>
      <xdr:colOff>9525</xdr:colOff>
      <xdr:row>20</xdr:row>
      <xdr:rowOff>180975</xdr:rowOff>
    </xdr:to>
    <xdr:cxnSp macro="">
      <xdr:nvCxnSpPr>
        <xdr:cNvPr id="14" name="Straight Arrow Connector 13"/>
        <xdr:cNvCxnSpPr/>
      </xdr:nvCxnSpPr>
      <xdr:spPr>
        <a:xfrm>
          <a:off x="5267325" y="360997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13</xdr:row>
      <xdr:rowOff>19050</xdr:rowOff>
    </xdr:from>
    <xdr:to>
      <xdr:col>1</xdr:col>
      <xdr:colOff>19050</xdr:colOff>
      <xdr:row>13</xdr:row>
      <xdr:rowOff>19050</xdr:rowOff>
    </xdr:to>
    <xdr:cxnSp macro="">
      <xdr:nvCxnSpPr>
        <xdr:cNvPr id="16" name="Straight Arrow Connector 15"/>
        <xdr:cNvCxnSpPr/>
      </xdr:nvCxnSpPr>
      <xdr:spPr>
        <a:xfrm>
          <a:off x="333375" y="2495550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13</xdr:row>
      <xdr:rowOff>171450</xdr:rowOff>
    </xdr:from>
    <xdr:to>
      <xdr:col>1</xdr:col>
      <xdr:colOff>19050</xdr:colOff>
      <xdr:row>13</xdr:row>
      <xdr:rowOff>171450</xdr:rowOff>
    </xdr:to>
    <xdr:cxnSp macro="">
      <xdr:nvCxnSpPr>
        <xdr:cNvPr id="19" name="Straight Arrow Connector 18"/>
        <xdr:cNvCxnSpPr/>
      </xdr:nvCxnSpPr>
      <xdr:spPr>
        <a:xfrm>
          <a:off x="333375" y="2647950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0</xdr:rowOff>
    </xdr:from>
    <xdr:to>
      <xdr:col>23</xdr:col>
      <xdr:colOff>105839</xdr:colOff>
      <xdr:row>10</xdr:row>
      <xdr:rowOff>133350</xdr:rowOff>
    </xdr:to>
    <xdr:pic>
      <xdr:nvPicPr>
        <xdr:cNvPr id="2" name="Picture 1" descr="PCG Format Hex Dum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4338"/>
        <a:stretch>
          <a:fillRect/>
        </a:stretch>
      </xdr:blipFill>
      <xdr:spPr>
        <a:xfrm>
          <a:off x="6829425" y="0"/>
          <a:ext cx="7621064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A9" sqref="A9"/>
    </sheetView>
  </sheetViews>
  <sheetFormatPr defaultRowHeight="15"/>
  <sheetData>
    <row r="1" spans="1:9">
      <c r="A1" s="3" t="s">
        <v>228</v>
      </c>
    </row>
    <row r="3" spans="1:9">
      <c r="A3" t="s">
        <v>242</v>
      </c>
    </row>
    <row r="4" spans="1:9">
      <c r="A4" t="s">
        <v>243</v>
      </c>
    </row>
    <row r="5" spans="1:9">
      <c r="B5" t="s">
        <v>240</v>
      </c>
      <c r="C5" t="s">
        <v>241</v>
      </c>
    </row>
    <row r="6" spans="1:9">
      <c r="B6" t="s">
        <v>20</v>
      </c>
      <c r="C6" t="s">
        <v>229</v>
      </c>
    </row>
    <row r="7" spans="1:9">
      <c r="B7" t="s">
        <v>21</v>
      </c>
      <c r="C7" t="s">
        <v>230</v>
      </c>
    </row>
    <row r="8" spans="1:9">
      <c r="B8" t="s">
        <v>232</v>
      </c>
      <c r="C8" t="s">
        <v>233</v>
      </c>
    </row>
    <row r="10" spans="1:9">
      <c r="A10" t="s">
        <v>231</v>
      </c>
    </row>
    <row r="12" spans="1:9">
      <c r="A12" t="s">
        <v>237</v>
      </c>
      <c r="E12" t="s">
        <v>238</v>
      </c>
      <c r="I12" t="s">
        <v>239</v>
      </c>
    </row>
    <row r="14" spans="1:9">
      <c r="A14" t="s">
        <v>91</v>
      </c>
      <c r="B14" t="s">
        <v>91</v>
      </c>
    </row>
    <row r="15" spans="1:9">
      <c r="B15" t="s">
        <v>20</v>
      </c>
      <c r="E15" t="s">
        <v>93</v>
      </c>
    </row>
    <row r="16" spans="1:9">
      <c r="B16" t="s">
        <v>21</v>
      </c>
      <c r="E16" t="s">
        <v>106</v>
      </c>
    </row>
    <row r="17" spans="2:13">
      <c r="B17" t="s">
        <v>234</v>
      </c>
      <c r="E17" t="s">
        <v>17</v>
      </c>
      <c r="G17" t="s">
        <v>17</v>
      </c>
    </row>
    <row r="18" spans="2:13">
      <c r="E18" t="s">
        <v>175</v>
      </c>
      <c r="G18" t="s">
        <v>20</v>
      </c>
    </row>
    <row r="19" spans="2:13">
      <c r="E19" t="s">
        <v>186</v>
      </c>
      <c r="G19" t="s">
        <v>21</v>
      </c>
    </row>
    <row r="20" spans="2:13">
      <c r="E20" t="s">
        <v>198</v>
      </c>
      <c r="G20" t="s">
        <v>234</v>
      </c>
      <c r="I20" t="s">
        <v>89</v>
      </c>
    </row>
    <row r="21" spans="2:13">
      <c r="E21" t="s">
        <v>210</v>
      </c>
      <c r="I21" t="s">
        <v>18</v>
      </c>
      <c r="K21" t="s">
        <v>18</v>
      </c>
    </row>
    <row r="22" spans="2:13">
      <c r="K22" t="s">
        <v>20</v>
      </c>
    </row>
    <row r="23" spans="2:13">
      <c r="K23" t="s">
        <v>21</v>
      </c>
    </row>
    <row r="24" spans="2:13">
      <c r="K24" t="s">
        <v>25</v>
      </c>
    </row>
    <row r="25" spans="2:13">
      <c r="K25" t="s">
        <v>26</v>
      </c>
    </row>
    <row r="26" spans="2:13">
      <c r="K26" t="s">
        <v>27</v>
      </c>
    </row>
    <row r="27" spans="2:13">
      <c r="K27" t="s">
        <v>235</v>
      </c>
      <c r="M27" t="s">
        <v>236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6"/>
  <sheetViews>
    <sheetView workbookViewId="0">
      <selection activeCell="C45" sqref="C45:C50"/>
    </sheetView>
  </sheetViews>
  <sheetFormatPr defaultRowHeight="15"/>
  <cols>
    <col min="1" max="1" width="10.28515625" customWidth="1"/>
    <col min="4" max="5" width="9.140625" style="1"/>
    <col min="8" max="8" width="12.85546875" customWidth="1"/>
  </cols>
  <sheetData>
    <row r="2" spans="1:10" s="15" customFormat="1">
      <c r="D2" s="16"/>
      <c r="E2" s="16"/>
    </row>
    <row r="3" spans="1:10">
      <c r="A3" s="3" t="s">
        <v>226</v>
      </c>
    </row>
    <row r="4" spans="1:10">
      <c r="A4" s="3"/>
    </row>
    <row r="5" spans="1:10">
      <c r="A5" t="s">
        <v>95</v>
      </c>
    </row>
    <row r="6" spans="1:10">
      <c r="A6" t="s">
        <v>96</v>
      </c>
      <c r="B6" t="s">
        <v>23</v>
      </c>
      <c r="C6" t="s">
        <v>91</v>
      </c>
    </row>
    <row r="7" spans="1:10">
      <c r="A7" t="s">
        <v>97</v>
      </c>
      <c r="C7" t="s">
        <v>20</v>
      </c>
      <c r="D7" s="1">
        <f>HEX2DEC(E7)</f>
        <v>47536164</v>
      </c>
      <c r="E7" s="1" t="s">
        <v>92</v>
      </c>
      <c r="G7">
        <f>HEX2DEC(MID(A9,3,20))</f>
        <v>28</v>
      </c>
      <c r="H7">
        <f>G7+D7</f>
        <v>47536192</v>
      </c>
      <c r="I7" t="str">
        <f>DEC2HEX(H7)</f>
        <v>2D55840</v>
      </c>
    </row>
    <row r="8" spans="1:10">
      <c r="A8" t="s">
        <v>98</v>
      </c>
      <c r="C8" t="s">
        <v>21</v>
      </c>
      <c r="D8" s="1">
        <f>HEX2DEC(E8)</f>
        <v>1024</v>
      </c>
      <c r="E8" s="1">
        <v>400</v>
      </c>
      <c r="J8" t="s">
        <v>227</v>
      </c>
    </row>
    <row r="9" spans="1:10">
      <c r="A9" t="s">
        <v>99</v>
      </c>
      <c r="B9" s="8" t="s">
        <v>24</v>
      </c>
      <c r="C9" t="s">
        <v>93</v>
      </c>
    </row>
    <row r="10" spans="1:10">
      <c r="A10" t="s">
        <v>100</v>
      </c>
      <c r="D10" s="1">
        <f>HEX2DEC(E10)</f>
        <v>44</v>
      </c>
      <c r="E10" s="1" t="s">
        <v>94</v>
      </c>
    </row>
    <row r="11" spans="1:10">
      <c r="A11" t="s">
        <v>101</v>
      </c>
      <c r="D11" s="1">
        <f>HEX2DEC(E11)</f>
        <v>65536</v>
      </c>
      <c r="E11" s="1">
        <v>10000</v>
      </c>
    </row>
    <row r="12" spans="1:10">
      <c r="A12" t="s">
        <v>102</v>
      </c>
      <c r="B12" t="s">
        <v>103</v>
      </c>
      <c r="E12" s="1" t="s">
        <v>104</v>
      </c>
      <c r="J12" t="s">
        <v>218</v>
      </c>
    </row>
    <row r="13" spans="1:10">
      <c r="A13" t="s">
        <v>105</v>
      </c>
      <c r="B13" s="8" t="s">
        <v>24</v>
      </c>
      <c r="C13" t="s">
        <v>19</v>
      </c>
      <c r="E13" s="8" t="s">
        <v>106</v>
      </c>
      <c r="J13" s="8" t="s">
        <v>0</v>
      </c>
    </row>
    <row r="14" spans="1:10">
      <c r="A14" t="s">
        <v>107</v>
      </c>
      <c r="C14" t="s">
        <v>20</v>
      </c>
      <c r="D14" s="1">
        <f>HEX2DEC(E14)</f>
        <v>9347656</v>
      </c>
      <c r="E14" s="1" t="s">
        <v>108</v>
      </c>
      <c r="G14">
        <f>HEX2DEC(MID(A16,3,20))</f>
        <v>96</v>
      </c>
      <c r="H14">
        <f>G14+D14</f>
        <v>9347752</v>
      </c>
      <c r="I14" t="str">
        <f>DEC2HEX(H14)</f>
        <v>8EA2A8</v>
      </c>
      <c r="J14" t="s">
        <v>146</v>
      </c>
    </row>
    <row r="15" spans="1:10">
      <c r="A15" t="s">
        <v>109</v>
      </c>
      <c r="C15" t="s">
        <v>21</v>
      </c>
      <c r="D15" s="1">
        <f>HEX2DEC(E15)</f>
        <v>1024</v>
      </c>
      <c r="E15" s="1">
        <v>400</v>
      </c>
    </row>
    <row r="16" spans="1:10">
      <c r="A16" t="s">
        <v>110</v>
      </c>
      <c r="B16" t="s">
        <v>113</v>
      </c>
      <c r="C16" t="s">
        <v>19</v>
      </c>
      <c r="E16" t="s">
        <v>111</v>
      </c>
    </row>
    <row r="17" spans="1:10">
      <c r="A17" t="s">
        <v>114</v>
      </c>
      <c r="C17" t="s">
        <v>20</v>
      </c>
      <c r="D17" s="1">
        <f>HEX2DEC(E17)</f>
        <v>462360</v>
      </c>
      <c r="E17" s="5" t="s">
        <v>112</v>
      </c>
      <c r="G17">
        <f>HEX2DEC(MID(A19,3,20))</f>
        <v>108</v>
      </c>
      <c r="H17">
        <f>G17+D17</f>
        <v>462468</v>
      </c>
      <c r="I17" t="str">
        <f>DEC2HEX(H17)</f>
        <v>70E84</v>
      </c>
      <c r="J17" t="s">
        <v>147</v>
      </c>
    </row>
    <row r="18" spans="1:10">
      <c r="A18" t="s">
        <v>115</v>
      </c>
      <c r="C18" t="s">
        <v>21</v>
      </c>
      <c r="D18" s="1">
        <f>HEX2DEC(E18)</f>
        <v>1024</v>
      </c>
      <c r="E18" s="1">
        <v>400</v>
      </c>
    </row>
    <row r="19" spans="1:10">
      <c r="A19" t="s">
        <v>116</v>
      </c>
      <c r="B19" t="s">
        <v>90</v>
      </c>
      <c r="C19" t="s">
        <v>19</v>
      </c>
      <c r="E19" s="12" t="s">
        <v>117</v>
      </c>
      <c r="G19" t="s">
        <v>126</v>
      </c>
      <c r="H19" t="s">
        <v>124</v>
      </c>
      <c r="I19" t="s">
        <v>125</v>
      </c>
    </row>
    <row r="20" spans="1:10">
      <c r="A20" t="s">
        <v>118</v>
      </c>
      <c r="C20" t="s">
        <v>20</v>
      </c>
      <c r="D20" s="1">
        <f>HEX2DEC(E20)</f>
        <v>462348</v>
      </c>
      <c r="E20" s="1" t="s">
        <v>119</v>
      </c>
      <c r="G20">
        <f>HEX2DEC(MID(A22,3,20))</f>
        <v>120</v>
      </c>
      <c r="H20">
        <f>G20+D20</f>
        <v>462468</v>
      </c>
      <c r="I20" t="str">
        <f>DEC2HEX(H20)</f>
        <v>70E84</v>
      </c>
      <c r="J20" t="s">
        <v>148</v>
      </c>
    </row>
    <row r="21" spans="1:10">
      <c r="A21" t="s">
        <v>122</v>
      </c>
      <c r="C21" t="s">
        <v>21</v>
      </c>
      <c r="D21" s="1">
        <f>HEX2DEC(E21)</f>
        <v>298</v>
      </c>
      <c r="E21" s="1" t="s">
        <v>120</v>
      </c>
    </row>
    <row r="22" spans="1:10">
      <c r="A22" t="s">
        <v>123</v>
      </c>
      <c r="B22" t="s">
        <v>127</v>
      </c>
      <c r="E22" s="1" t="s">
        <v>121</v>
      </c>
    </row>
    <row r="23" spans="1:10">
      <c r="A23" t="s">
        <v>128</v>
      </c>
      <c r="B23" t="s">
        <v>133</v>
      </c>
      <c r="C23" t="s">
        <v>19</v>
      </c>
      <c r="E23" t="s">
        <v>129</v>
      </c>
    </row>
    <row r="24" spans="1:10">
      <c r="A24" t="s">
        <v>130</v>
      </c>
      <c r="C24" t="s">
        <v>20</v>
      </c>
      <c r="D24" s="1">
        <f>HEX2DEC(E24)</f>
        <v>8885272</v>
      </c>
      <c r="E24" s="1">
        <v>879418</v>
      </c>
      <c r="G24">
        <f>HEX2DEC(MID(A26,3,20))</f>
        <v>462480</v>
      </c>
      <c r="H24">
        <f>G24+D24</f>
        <v>9347752</v>
      </c>
      <c r="I24" t="str">
        <f>DEC2HEX(H24)</f>
        <v>8EA2A8</v>
      </c>
      <c r="J24" t="s">
        <v>149</v>
      </c>
    </row>
    <row r="25" spans="1:10">
      <c r="A25" t="s">
        <v>131</v>
      </c>
      <c r="C25" t="s">
        <v>21</v>
      </c>
      <c r="D25" s="1">
        <f>HEX2DEC(E25)</f>
        <v>1024</v>
      </c>
      <c r="E25" s="1">
        <v>400</v>
      </c>
    </row>
    <row r="26" spans="1:10">
      <c r="A26" t="s">
        <v>132</v>
      </c>
      <c r="B26" t="s">
        <v>90</v>
      </c>
      <c r="C26" t="s">
        <v>19</v>
      </c>
      <c r="E26" s="12" t="s">
        <v>134</v>
      </c>
    </row>
    <row r="27" spans="1:10">
      <c r="A27" t="s">
        <v>138</v>
      </c>
      <c r="C27" t="s">
        <v>20</v>
      </c>
      <c r="D27" s="1">
        <f>HEX2DEC(E27)</f>
        <v>8885260</v>
      </c>
      <c r="E27" s="1" t="s">
        <v>135</v>
      </c>
      <c r="G27">
        <f>HEX2DEC(MID(A29,3,20))</f>
        <v>462492</v>
      </c>
      <c r="H27">
        <f>G27+D27</f>
        <v>9347752</v>
      </c>
      <c r="I27" t="str">
        <f>DEC2HEX(H27)</f>
        <v>8EA2A8</v>
      </c>
      <c r="J27" t="s">
        <v>150</v>
      </c>
    </row>
    <row r="28" spans="1:10">
      <c r="A28" t="s">
        <v>139</v>
      </c>
      <c r="C28" t="s">
        <v>21</v>
      </c>
      <c r="D28" s="1">
        <f>HEX2DEC(E28)</f>
        <v>316</v>
      </c>
      <c r="E28" s="1" t="s">
        <v>136</v>
      </c>
    </row>
    <row r="29" spans="1:10">
      <c r="A29" t="s">
        <v>140</v>
      </c>
      <c r="B29" t="s">
        <v>22</v>
      </c>
      <c r="C29" t="s">
        <v>25</v>
      </c>
      <c r="D29" s="1">
        <f>HEX2DEC(E29)</f>
        <v>128</v>
      </c>
      <c r="E29" s="1">
        <v>80</v>
      </c>
    </row>
    <row r="30" spans="1:10">
      <c r="A30" t="s">
        <v>141</v>
      </c>
      <c r="C30" t="s">
        <v>26</v>
      </c>
      <c r="D30" s="1">
        <f>HEX2DEC(E30)</f>
        <v>69416</v>
      </c>
      <c r="E30" s="1" t="s">
        <v>137</v>
      </c>
    </row>
    <row r="31" spans="1:10">
      <c r="A31" t="s">
        <v>142</v>
      </c>
      <c r="C31" t="s">
        <v>27</v>
      </c>
      <c r="D31" s="1">
        <f>HEX2DEC(E31)</f>
        <v>0</v>
      </c>
      <c r="E31" s="1">
        <v>0</v>
      </c>
      <c r="G31" t="s">
        <v>126</v>
      </c>
      <c r="H31" t="s">
        <v>151</v>
      </c>
      <c r="I31" t="s">
        <v>125</v>
      </c>
    </row>
    <row r="32" spans="1:10">
      <c r="A32" t="s">
        <v>143</v>
      </c>
      <c r="E32" s="1" t="s">
        <v>144</v>
      </c>
      <c r="G32">
        <f>HEX2DEC(MID(A32,3,20))</f>
        <v>462504</v>
      </c>
      <c r="H32">
        <f>G32+(D29*D30)</f>
        <v>9347752</v>
      </c>
      <c r="I32" t="str">
        <f>DEC2HEX(H32)</f>
        <v>8EA2A8</v>
      </c>
      <c r="J32" t="s">
        <v>152</v>
      </c>
    </row>
    <row r="34" spans="1:10">
      <c r="A34" t="s">
        <v>145</v>
      </c>
      <c r="B34" s="14" t="s">
        <v>24</v>
      </c>
      <c r="C34" t="s">
        <v>19</v>
      </c>
      <c r="E34" s="7" t="s">
        <v>17</v>
      </c>
      <c r="J34" s="8" t="s">
        <v>219</v>
      </c>
    </row>
    <row r="35" spans="1:10">
      <c r="A35" t="s">
        <v>153</v>
      </c>
      <c r="B35" s="14"/>
      <c r="C35" t="s">
        <v>20</v>
      </c>
      <c r="D35" s="1">
        <v>12698080</v>
      </c>
      <c r="E35" s="1" t="str">
        <f>DEC2HEX(D35)</f>
        <v>C1C1E0</v>
      </c>
      <c r="G35">
        <f>HEX2DEC(MID(A37,3,20))</f>
        <v>9347764</v>
      </c>
      <c r="H35">
        <f>G35+D35</f>
        <v>22045844</v>
      </c>
      <c r="I35" t="str">
        <f>DEC2HEX(H35)</f>
        <v>1506494</v>
      </c>
      <c r="J35" s="6" t="s">
        <v>174</v>
      </c>
    </row>
    <row r="36" spans="1:10">
      <c r="A36" t="s">
        <v>154</v>
      </c>
      <c r="B36" s="14"/>
      <c r="C36" t="s">
        <v>21</v>
      </c>
      <c r="D36" s="1">
        <v>1024</v>
      </c>
      <c r="E36" s="1" t="str">
        <f>DEC2HEX(D36)</f>
        <v>400</v>
      </c>
    </row>
    <row r="37" spans="1:10">
      <c r="A37" t="s">
        <v>155</v>
      </c>
      <c r="B37" s="13" t="s">
        <v>90</v>
      </c>
      <c r="C37" t="s">
        <v>19</v>
      </c>
      <c r="E37" s="11" t="s">
        <v>18</v>
      </c>
    </row>
    <row r="38" spans="1:10">
      <c r="A38" t="s">
        <v>156</v>
      </c>
      <c r="B38" s="13"/>
      <c r="C38" t="s">
        <v>20</v>
      </c>
      <c r="D38" s="1">
        <v>634892</v>
      </c>
      <c r="E38" s="1" t="str">
        <f>DEC2HEX(D38)</f>
        <v>9B00C</v>
      </c>
      <c r="G38">
        <f>HEX2DEC(MID(A40,3,20))</f>
        <v>9347776</v>
      </c>
      <c r="H38">
        <f>G38+D38</f>
        <v>9982668</v>
      </c>
      <c r="I38" t="str">
        <f>DEC2HEX(H38)</f>
        <v>9852CC</v>
      </c>
    </row>
    <row r="39" spans="1:10">
      <c r="A39" t="s">
        <v>157</v>
      </c>
      <c r="B39" s="13"/>
      <c r="C39" t="s">
        <v>21</v>
      </c>
      <c r="D39" s="1">
        <v>327736</v>
      </c>
      <c r="E39" s="1" t="str">
        <f>DEC2HEX(D39)</f>
        <v>50038</v>
      </c>
    </row>
    <row r="40" spans="1:10">
      <c r="A40" t="s">
        <v>158</v>
      </c>
      <c r="B40" s="13" t="s">
        <v>22</v>
      </c>
      <c r="C40" t="s">
        <v>25</v>
      </c>
      <c r="D40" s="1">
        <v>128</v>
      </c>
      <c r="E40" s="1" t="str">
        <f>DEC2HEX(D40)</f>
        <v>80</v>
      </c>
    </row>
    <row r="41" spans="1:10">
      <c r="A41" t="s">
        <v>159</v>
      </c>
      <c r="B41" s="13"/>
      <c r="C41" t="s">
        <v>26</v>
      </c>
      <c r="D41" s="1">
        <v>4960</v>
      </c>
      <c r="E41" s="1" t="str">
        <f>DEC2HEX(D41)</f>
        <v>1360</v>
      </c>
    </row>
    <row r="42" spans="1:10">
      <c r="A42" t="s">
        <v>160</v>
      </c>
      <c r="B42" s="13"/>
      <c r="C42" t="s">
        <v>27</v>
      </c>
      <c r="D42" s="1">
        <v>0</v>
      </c>
      <c r="E42" s="1" t="str">
        <f>DEC2HEX(D42)</f>
        <v>0</v>
      </c>
      <c r="G42" t="s">
        <v>126</v>
      </c>
      <c r="H42" t="s">
        <v>151</v>
      </c>
      <c r="I42" t="s">
        <v>125</v>
      </c>
    </row>
    <row r="43" spans="1:10">
      <c r="A43" t="s">
        <v>161</v>
      </c>
      <c r="E43" s="1" t="s">
        <v>28</v>
      </c>
      <c r="G43">
        <f>HEX2DEC(MID(A43,3,20))</f>
        <v>9347788</v>
      </c>
      <c r="H43">
        <f>G43+(D40*D41)</f>
        <v>9982668</v>
      </c>
      <c r="I43" t="str">
        <f>DEC2HEX(H43)</f>
        <v>9852CC</v>
      </c>
    </row>
    <row r="44" spans="1:10">
      <c r="A44" t="s">
        <v>162</v>
      </c>
      <c r="B44" s="13" t="s">
        <v>90</v>
      </c>
      <c r="C44" t="s">
        <v>19</v>
      </c>
      <c r="E44" s="11" t="s">
        <v>89</v>
      </c>
    </row>
    <row r="45" spans="1:10">
      <c r="A45" t="s">
        <v>163</v>
      </c>
      <c r="B45" s="13"/>
      <c r="C45" t="s">
        <v>20</v>
      </c>
      <c r="D45" s="1">
        <v>634892</v>
      </c>
      <c r="E45" s="1" t="str">
        <f>DEC2HEX(D45)</f>
        <v>9B00C</v>
      </c>
      <c r="G45">
        <f>HEX2DEC(MID(A47,3,20))</f>
        <v>9982680</v>
      </c>
      <c r="H45">
        <f>G45+D45</f>
        <v>10617572</v>
      </c>
      <c r="I45" t="str">
        <f>DEC2HEX(H45)</f>
        <v>A202E4</v>
      </c>
    </row>
    <row r="46" spans="1:10">
      <c r="A46" t="s">
        <v>164</v>
      </c>
      <c r="B46" s="13"/>
      <c r="C46" t="s">
        <v>21</v>
      </c>
      <c r="D46" s="1">
        <v>327823</v>
      </c>
      <c r="E46" s="1" t="str">
        <f>DEC2HEX(D46)</f>
        <v>5008F</v>
      </c>
    </row>
    <row r="47" spans="1:10">
      <c r="A47" t="s">
        <v>165</v>
      </c>
      <c r="B47" s="13" t="s">
        <v>22</v>
      </c>
      <c r="C47" t="s">
        <v>25</v>
      </c>
      <c r="D47" s="1">
        <v>128</v>
      </c>
      <c r="E47" s="1" t="str">
        <f>DEC2HEX(D47)</f>
        <v>80</v>
      </c>
    </row>
    <row r="48" spans="1:10">
      <c r="A48" t="s">
        <v>166</v>
      </c>
      <c r="B48" s="13"/>
      <c r="C48" t="s">
        <v>26</v>
      </c>
      <c r="D48" s="1">
        <v>4960</v>
      </c>
      <c r="E48" s="9" t="str">
        <f>DEC2HEX(D48)</f>
        <v>1360</v>
      </c>
      <c r="J48" s="10" t="s">
        <v>225</v>
      </c>
    </row>
    <row r="49" spans="1:10">
      <c r="A49" t="s">
        <v>167</v>
      </c>
      <c r="B49" s="13"/>
      <c r="C49" t="s">
        <v>27</v>
      </c>
      <c r="D49" s="1">
        <v>1</v>
      </c>
      <c r="E49" s="1" t="str">
        <f>DEC2HEX(D49)</f>
        <v>1</v>
      </c>
      <c r="G49" t="s">
        <v>126</v>
      </c>
      <c r="H49" t="s">
        <v>151</v>
      </c>
      <c r="I49" t="s">
        <v>125</v>
      </c>
    </row>
    <row r="50" spans="1:10">
      <c r="A50" t="s">
        <v>168</v>
      </c>
      <c r="E50" s="1" t="s">
        <v>28</v>
      </c>
      <c r="G50">
        <f>HEX2DEC(MID(A50,3,20))</f>
        <v>9982692</v>
      </c>
      <c r="H50">
        <f>G50+(D47*D48)</f>
        <v>10617572</v>
      </c>
      <c r="I50" t="str">
        <f>DEC2HEX(H50)</f>
        <v>A202E4</v>
      </c>
    </row>
    <row r="52" spans="1:10">
      <c r="A52" t="s">
        <v>170</v>
      </c>
      <c r="B52" s="13" t="s">
        <v>90</v>
      </c>
      <c r="C52" t="s">
        <v>19</v>
      </c>
      <c r="E52" s="11" t="s">
        <v>89</v>
      </c>
    </row>
    <row r="53" spans="1:10">
      <c r="B53" s="13"/>
      <c r="C53" t="s">
        <v>20</v>
      </c>
      <c r="D53" s="1">
        <f>HEX2DEC(E53)</f>
        <v>634892</v>
      </c>
      <c r="E53" s="1" t="s">
        <v>169</v>
      </c>
      <c r="G53">
        <f>HEX2DEC(MID(A55,3,20))</f>
        <v>10617584</v>
      </c>
      <c r="H53">
        <f>G53+D53</f>
        <v>11252476</v>
      </c>
      <c r="I53" t="str">
        <f>DEC2HEX(H53)</f>
        <v>ABB2FC</v>
      </c>
    </row>
    <row r="54" spans="1:10">
      <c r="B54" s="13"/>
      <c r="C54" t="s">
        <v>21</v>
      </c>
      <c r="D54" s="1">
        <f>HEX2DEC(E54)</f>
        <v>327735</v>
      </c>
      <c r="E54" s="1">
        <v>50037</v>
      </c>
    </row>
    <row r="55" spans="1:10">
      <c r="A55" t="s">
        <v>171</v>
      </c>
      <c r="B55" s="13" t="s">
        <v>22</v>
      </c>
      <c r="C55" t="s">
        <v>25</v>
      </c>
      <c r="D55" s="1">
        <v>128</v>
      </c>
      <c r="E55" s="1" t="str">
        <f>DEC2HEX(D55)</f>
        <v>80</v>
      </c>
    </row>
    <row r="56" spans="1:10">
      <c r="B56" s="13"/>
      <c r="C56" t="s">
        <v>26</v>
      </c>
      <c r="D56" s="1">
        <v>4960</v>
      </c>
      <c r="E56" s="1" t="str">
        <f>DEC2HEX(D56)</f>
        <v>1360</v>
      </c>
    </row>
    <row r="57" spans="1:10">
      <c r="B57" s="13"/>
      <c r="C57" t="s">
        <v>27</v>
      </c>
      <c r="D57" s="1">
        <v>2</v>
      </c>
      <c r="E57" s="1" t="str">
        <f>DEC2HEX(D57)</f>
        <v>2</v>
      </c>
      <c r="G57" t="s">
        <v>126</v>
      </c>
      <c r="H57" t="s">
        <v>151</v>
      </c>
      <c r="I57" t="s">
        <v>125</v>
      </c>
    </row>
    <row r="58" spans="1:10">
      <c r="A58" t="s">
        <v>172</v>
      </c>
      <c r="E58" s="1" t="s">
        <v>28</v>
      </c>
      <c r="G58">
        <f>HEX2DEC(MID(A58,3,20))</f>
        <v>10617596</v>
      </c>
      <c r="H58">
        <f>G58+(D55*D56)</f>
        <v>11252476</v>
      </c>
      <c r="I58" t="str">
        <f>DEC2HEX(H58)</f>
        <v>ABB2FC</v>
      </c>
    </row>
    <row r="60" spans="1:10">
      <c r="A60" s="6" t="s">
        <v>194</v>
      </c>
    </row>
    <row r="62" spans="1:10">
      <c r="A62" t="s">
        <v>173</v>
      </c>
      <c r="B62" s="14" t="s">
        <v>24</v>
      </c>
      <c r="C62" t="s">
        <v>19</v>
      </c>
      <c r="E62" s="7" t="s">
        <v>175</v>
      </c>
      <c r="J62" s="8" t="s">
        <v>220</v>
      </c>
    </row>
    <row r="63" spans="1:10">
      <c r="B63" s="14"/>
      <c r="C63" t="s">
        <v>20</v>
      </c>
      <c r="D63" s="1">
        <f>HEX2DEC(E63)</f>
        <v>13995856</v>
      </c>
      <c r="E63" s="1" t="s">
        <v>176</v>
      </c>
      <c r="G63">
        <f>HEX2DEC(MID(A65,3,20))</f>
        <v>22045856</v>
      </c>
      <c r="H63">
        <f>G63+D63</f>
        <v>36041712</v>
      </c>
      <c r="I63" t="str">
        <f>DEC2HEX(H63)</f>
        <v>225F3F0</v>
      </c>
      <c r="J63" s="6" t="s">
        <v>184</v>
      </c>
    </row>
    <row r="64" spans="1:10">
      <c r="B64" s="14"/>
      <c r="C64" t="s">
        <v>21</v>
      </c>
      <c r="D64" s="1">
        <f>HEX2DEC(E64)</f>
        <v>197632</v>
      </c>
      <c r="E64" s="1">
        <v>30400</v>
      </c>
    </row>
    <row r="65" spans="1:10">
      <c r="A65" t="s">
        <v>177</v>
      </c>
      <c r="B65" s="13" t="s">
        <v>90</v>
      </c>
      <c r="C65" t="s">
        <v>19</v>
      </c>
      <c r="E65" s="11" t="s">
        <v>179</v>
      </c>
    </row>
    <row r="66" spans="1:10">
      <c r="B66" s="13"/>
      <c r="C66" t="s">
        <v>20</v>
      </c>
      <c r="D66" s="1">
        <f>HEX2DEC(E66)</f>
        <v>999692</v>
      </c>
      <c r="E66" s="1" t="s">
        <v>178</v>
      </c>
      <c r="G66">
        <f>HEX2DEC(MID(A68,3,20))</f>
        <v>22045868</v>
      </c>
      <c r="H66">
        <f>G66+D66</f>
        <v>23045560</v>
      </c>
      <c r="I66" t="str">
        <f>DEC2HEX(H66)</f>
        <v>15FA5B8</v>
      </c>
    </row>
    <row r="67" spans="1:10">
      <c r="B67" s="13"/>
      <c r="C67" t="s">
        <v>21</v>
      </c>
      <c r="D67" s="1">
        <f>HEX2DEC(E67)</f>
        <v>196836</v>
      </c>
      <c r="E67" s="5" t="s">
        <v>180</v>
      </c>
    </row>
    <row r="68" spans="1:10">
      <c r="A68" t="s">
        <v>181</v>
      </c>
      <c r="B68" s="13" t="s">
        <v>22</v>
      </c>
      <c r="C68" t="s">
        <v>25</v>
      </c>
      <c r="D68" s="1">
        <f>HEX2DEC(E68)</f>
        <v>128</v>
      </c>
      <c r="E68" s="1">
        <v>80</v>
      </c>
    </row>
    <row r="69" spans="1:10">
      <c r="B69" s="13"/>
      <c r="C69" t="s">
        <v>26</v>
      </c>
      <c r="D69" s="1">
        <f>HEX2DEC(E69)</f>
        <v>7810</v>
      </c>
      <c r="E69" s="5" t="s">
        <v>182</v>
      </c>
    </row>
    <row r="70" spans="1:10">
      <c r="B70" s="13"/>
      <c r="C70" t="s">
        <v>27</v>
      </c>
      <c r="D70" s="1">
        <f>HEX2DEC(E70)</f>
        <v>0</v>
      </c>
      <c r="E70" s="1">
        <v>0</v>
      </c>
      <c r="G70" t="s">
        <v>126</v>
      </c>
      <c r="H70" t="s">
        <v>151</v>
      </c>
      <c r="I70" t="s">
        <v>125</v>
      </c>
    </row>
    <row r="71" spans="1:10">
      <c r="A71" t="s">
        <v>183</v>
      </c>
      <c r="E71" s="1" t="s">
        <v>28</v>
      </c>
      <c r="G71">
        <f>HEX2DEC(MID(A71,3,20))</f>
        <v>22045880</v>
      </c>
      <c r="H71">
        <f>G71+(D68*D69)</f>
        <v>23045560</v>
      </c>
      <c r="I71" t="str">
        <f>DEC2HEX(H71)</f>
        <v>15FA5B8</v>
      </c>
    </row>
    <row r="73" spans="1:10">
      <c r="A73" s="6" t="s">
        <v>195</v>
      </c>
    </row>
    <row r="75" spans="1:10">
      <c r="A75" t="s">
        <v>185</v>
      </c>
      <c r="B75" s="14" t="s">
        <v>24</v>
      </c>
      <c r="C75" t="s">
        <v>19</v>
      </c>
      <c r="E75" s="7" t="s">
        <v>186</v>
      </c>
      <c r="J75" s="8" t="s">
        <v>221</v>
      </c>
    </row>
    <row r="76" spans="1:10">
      <c r="B76" s="14"/>
      <c r="C76" t="s">
        <v>20</v>
      </c>
      <c r="D76" s="1">
        <f>HEX2DEC(E76)</f>
        <v>10144296</v>
      </c>
      <c r="E76" s="1" t="s">
        <v>187</v>
      </c>
      <c r="G76">
        <f>HEX2DEC(MID(A78,3,20))</f>
        <v>36041724</v>
      </c>
      <c r="H76">
        <f>G76+D76</f>
        <v>46186020</v>
      </c>
      <c r="I76" t="str">
        <f>DEC2HEX(H76)</f>
        <v>2C0BE24</v>
      </c>
      <c r="J76" s="6" t="s">
        <v>184</v>
      </c>
    </row>
    <row r="77" spans="1:10">
      <c r="B77" s="14"/>
      <c r="C77" t="s">
        <v>21</v>
      </c>
      <c r="D77" s="1">
        <f>HEX2DEC(E77)</f>
        <v>197632</v>
      </c>
      <c r="E77" s="1">
        <v>30400</v>
      </c>
    </row>
    <row r="78" spans="1:10">
      <c r="A78" t="s">
        <v>188</v>
      </c>
      <c r="B78" s="13" t="s">
        <v>90</v>
      </c>
      <c r="C78" t="s">
        <v>19</v>
      </c>
      <c r="E78" s="11" t="s">
        <v>189</v>
      </c>
    </row>
    <row r="79" spans="1:10">
      <c r="B79" s="13"/>
      <c r="C79" t="s">
        <v>20</v>
      </c>
      <c r="D79" s="1">
        <f>HEX2DEC(E79)</f>
        <v>1536972</v>
      </c>
      <c r="E79" s="1" t="s">
        <v>190</v>
      </c>
      <c r="G79">
        <f>HEX2DEC(MID(A81,3,20))</f>
        <v>36041736</v>
      </c>
      <c r="H79">
        <f>G79+D79</f>
        <v>37578708</v>
      </c>
      <c r="I79" t="str">
        <f>DEC2HEX(H79)</f>
        <v>23D67D4</v>
      </c>
    </row>
    <row r="80" spans="1:10">
      <c r="B80" s="13"/>
      <c r="C80" t="s">
        <v>21</v>
      </c>
      <c r="D80" s="1">
        <f>HEX2DEC(E80)</f>
        <v>196637</v>
      </c>
      <c r="E80" s="4" t="s">
        <v>191</v>
      </c>
    </row>
    <row r="81" spans="1:10">
      <c r="A81" t="s">
        <v>192</v>
      </c>
      <c r="B81" s="13" t="s">
        <v>22</v>
      </c>
      <c r="C81" t="s">
        <v>25</v>
      </c>
      <c r="D81" s="1">
        <f>HEX2DEC(E81)</f>
        <v>40</v>
      </c>
      <c r="E81" s="1">
        <v>28</v>
      </c>
    </row>
    <row r="82" spans="1:10">
      <c r="B82" s="13"/>
      <c r="C82" t="s">
        <v>26</v>
      </c>
      <c r="D82" s="1">
        <f>HEX2DEC(E82)</f>
        <v>38424</v>
      </c>
      <c r="E82" s="5" t="s">
        <v>205</v>
      </c>
    </row>
    <row r="83" spans="1:10">
      <c r="B83" s="13"/>
      <c r="C83" t="s">
        <v>27</v>
      </c>
      <c r="D83" s="1">
        <f>HEX2DEC(E83)</f>
        <v>0</v>
      </c>
      <c r="E83" s="1">
        <v>0</v>
      </c>
    </row>
    <row r="84" spans="1:10">
      <c r="A84" t="s">
        <v>193</v>
      </c>
      <c r="E84" s="1" t="s">
        <v>28</v>
      </c>
    </row>
    <row r="86" spans="1:10">
      <c r="A86" s="6" t="s">
        <v>196</v>
      </c>
    </row>
    <row r="88" spans="1:10">
      <c r="A88" t="s">
        <v>197</v>
      </c>
      <c r="B88" s="14" t="s">
        <v>24</v>
      </c>
      <c r="C88" t="s">
        <v>19</v>
      </c>
      <c r="E88" s="7" t="s">
        <v>198</v>
      </c>
      <c r="J88" s="8" t="s">
        <v>222</v>
      </c>
    </row>
    <row r="89" spans="1:10">
      <c r="B89" s="14"/>
      <c r="C89" t="s">
        <v>20</v>
      </c>
      <c r="D89" s="1">
        <f>HEX2DEC(E89)</f>
        <v>1325528</v>
      </c>
      <c r="E89" s="1" t="s">
        <v>199</v>
      </c>
      <c r="G89">
        <f>HEX2DEC(MID(A91,3,20))</f>
        <v>46186032</v>
      </c>
      <c r="H89">
        <f>G89+D89</f>
        <v>47511560</v>
      </c>
      <c r="I89" t="str">
        <f>DEC2HEX(H89)</f>
        <v>2D4F808</v>
      </c>
      <c r="J89" s="6" t="s">
        <v>184</v>
      </c>
    </row>
    <row r="90" spans="1:10">
      <c r="B90" s="14"/>
      <c r="C90" t="s">
        <v>21</v>
      </c>
      <c r="D90" s="1">
        <f>HEX2DEC(E90)</f>
        <v>66560</v>
      </c>
      <c r="E90" s="1">
        <v>10400</v>
      </c>
    </row>
    <row r="91" spans="1:10">
      <c r="A91" t="s">
        <v>203</v>
      </c>
      <c r="B91" s="13" t="s">
        <v>90</v>
      </c>
      <c r="C91" t="s">
        <v>19</v>
      </c>
      <c r="E91" s="11" t="s">
        <v>200</v>
      </c>
    </row>
    <row r="92" spans="1:10">
      <c r="B92" s="13"/>
      <c r="C92" t="s">
        <v>20</v>
      </c>
      <c r="D92" s="1">
        <f>HEX2DEC(E92)</f>
        <v>332412</v>
      </c>
      <c r="E92" s="1" t="s">
        <v>206</v>
      </c>
      <c r="G92">
        <f>HEX2DEC(MID(A94,3,20))</f>
        <v>46186044</v>
      </c>
      <c r="H92">
        <f>G92+D92</f>
        <v>46518456</v>
      </c>
      <c r="I92" t="str">
        <f>DEC2HEX(H92)</f>
        <v>2C5D0B8</v>
      </c>
    </row>
    <row r="93" spans="1:10">
      <c r="B93" s="13"/>
      <c r="C93" t="s">
        <v>21</v>
      </c>
      <c r="D93" s="1">
        <f>HEX2DEC(E93)</f>
        <v>65713</v>
      </c>
      <c r="E93" s="4" t="s">
        <v>201</v>
      </c>
    </row>
    <row r="94" spans="1:10">
      <c r="A94" t="s">
        <v>202</v>
      </c>
      <c r="B94" s="13" t="s">
        <v>22</v>
      </c>
      <c r="C94" t="s">
        <v>25</v>
      </c>
      <c r="D94" s="1">
        <f>HEX2DEC(E94)</f>
        <v>150</v>
      </c>
      <c r="E94" s="1">
        <v>96</v>
      </c>
    </row>
    <row r="95" spans="1:10">
      <c r="B95" s="13"/>
      <c r="C95" t="s">
        <v>26</v>
      </c>
      <c r="D95" s="1">
        <f>HEX2DEC(E95)</f>
        <v>2216</v>
      </c>
      <c r="E95" s="4" t="s">
        <v>204</v>
      </c>
    </row>
    <row r="96" spans="1:10">
      <c r="B96" s="13"/>
      <c r="C96" t="s">
        <v>27</v>
      </c>
      <c r="D96" s="1">
        <f>HEX2DEC(E96)</f>
        <v>0</v>
      </c>
      <c r="E96" s="1">
        <v>0</v>
      </c>
    </row>
    <row r="97" spans="1:10">
      <c r="A97" t="s">
        <v>207</v>
      </c>
      <c r="E97" s="1" t="s">
        <v>28</v>
      </c>
    </row>
    <row r="99" spans="1:10">
      <c r="A99" s="6" t="s">
        <v>208</v>
      </c>
    </row>
    <row r="101" spans="1:10">
      <c r="A101" t="s">
        <v>209</v>
      </c>
      <c r="B101" s="14" t="s">
        <v>24</v>
      </c>
      <c r="C101" t="s">
        <v>19</v>
      </c>
      <c r="E101" s="7" t="s">
        <v>210</v>
      </c>
      <c r="J101" s="8" t="s">
        <v>9</v>
      </c>
    </row>
    <row r="102" spans="1:10">
      <c r="B102" s="14"/>
      <c r="C102" t="s">
        <v>20</v>
      </c>
      <c r="D102" s="1">
        <f>HEX2DEC(E102)</f>
        <v>24620</v>
      </c>
      <c r="E102" s="1" t="s">
        <v>211</v>
      </c>
      <c r="G102">
        <f>HEX2DEC(MID(A104,3,20))</f>
        <v>47511572</v>
      </c>
      <c r="H102">
        <f>G102+D102</f>
        <v>47536192</v>
      </c>
      <c r="I102" t="str">
        <f>DEC2HEX(H102)</f>
        <v>2D55840</v>
      </c>
      <c r="J102" s="6" t="s">
        <v>223</v>
      </c>
    </row>
    <row r="103" spans="1:10">
      <c r="B103" s="14"/>
      <c r="C103" t="s">
        <v>21</v>
      </c>
      <c r="D103" s="1">
        <f>HEX2DEC(E103)</f>
        <v>65749</v>
      </c>
      <c r="E103" s="1" t="s">
        <v>212</v>
      </c>
    </row>
    <row r="104" spans="1:10">
      <c r="A104" t="s">
        <v>214</v>
      </c>
      <c r="B104" t="s">
        <v>217</v>
      </c>
      <c r="E104" s="1" t="s">
        <v>213</v>
      </c>
    </row>
    <row r="106" spans="1:10">
      <c r="A106" t="s">
        <v>215</v>
      </c>
      <c r="B106" t="s">
        <v>216</v>
      </c>
    </row>
  </sheetData>
  <mergeCells count="17">
    <mergeCell ref="B34:B36"/>
    <mergeCell ref="B37:B39"/>
    <mergeCell ref="B40:B42"/>
    <mergeCell ref="B44:B46"/>
    <mergeCell ref="B47:B49"/>
    <mergeCell ref="B101:B103"/>
    <mergeCell ref="B52:B54"/>
    <mergeCell ref="B55:B57"/>
    <mergeCell ref="B62:B64"/>
    <mergeCell ref="B65:B67"/>
    <mergeCell ref="B68:B70"/>
    <mergeCell ref="B75:B77"/>
    <mergeCell ref="B78:B80"/>
    <mergeCell ref="B81:B83"/>
    <mergeCell ref="B88:B90"/>
    <mergeCell ref="B91:B93"/>
    <mergeCell ref="B94:B9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/>
  </sheetViews>
  <sheetFormatPr defaultRowHeight="15"/>
  <cols>
    <col min="1" max="1" width="24.7109375" bestFit="1" customWidth="1"/>
    <col min="2" max="2" width="36.140625" bestFit="1" customWidth="1"/>
    <col min="5" max="5" width="52.42578125" style="1" bestFit="1" customWidth="1"/>
  </cols>
  <sheetData>
    <row r="1" spans="1:5">
      <c r="C1" t="s">
        <v>71</v>
      </c>
      <c r="D1" t="s">
        <v>72</v>
      </c>
      <c r="E1" s="1" t="s">
        <v>73</v>
      </c>
    </row>
    <row r="2" spans="1:5">
      <c r="A2" t="s">
        <v>29</v>
      </c>
      <c r="B2" t="s">
        <v>45</v>
      </c>
      <c r="C2">
        <v>0</v>
      </c>
      <c r="D2">
        <v>24</v>
      </c>
      <c r="E2" s="2">
        <v>24</v>
      </c>
    </row>
    <row r="3" spans="1:5">
      <c r="A3" t="s">
        <v>30</v>
      </c>
      <c r="B3" t="s">
        <v>46</v>
      </c>
      <c r="C3">
        <f>D2</f>
        <v>24</v>
      </c>
      <c r="D3">
        <f>74*12</f>
        <v>888</v>
      </c>
      <c r="E3" s="2" t="s">
        <v>59</v>
      </c>
    </row>
    <row r="4" spans="1:5">
      <c r="A4" t="s">
        <v>31</v>
      </c>
      <c r="B4" t="s">
        <v>47</v>
      </c>
      <c r="C4">
        <f t="shared" ref="C4:C10" si="0">C3+D3</f>
        <v>912</v>
      </c>
      <c r="D4">
        <v>136</v>
      </c>
      <c r="E4" s="2" t="s">
        <v>74</v>
      </c>
    </row>
    <row r="5" spans="1:5">
      <c r="A5" t="s">
        <v>32</v>
      </c>
      <c r="B5" t="s">
        <v>48</v>
      </c>
      <c r="C5">
        <f t="shared" si="0"/>
        <v>1048</v>
      </c>
      <c r="D5">
        <v>4</v>
      </c>
      <c r="E5" s="2" t="s">
        <v>60</v>
      </c>
    </row>
    <row r="6" spans="1:5">
      <c r="A6" t="s">
        <v>33</v>
      </c>
      <c r="B6" t="s">
        <v>47</v>
      </c>
      <c r="C6">
        <f t="shared" si="0"/>
        <v>1052</v>
      </c>
      <c r="D6">
        <v>136</v>
      </c>
      <c r="E6" s="2" t="s">
        <v>74</v>
      </c>
    </row>
    <row r="7" spans="1:5">
      <c r="A7" t="s">
        <v>34</v>
      </c>
      <c r="B7" t="s">
        <v>49</v>
      </c>
      <c r="C7">
        <f t="shared" si="0"/>
        <v>1188</v>
      </c>
      <c r="D7">
        <v>1</v>
      </c>
      <c r="E7" s="2" t="s">
        <v>61</v>
      </c>
    </row>
    <row r="8" spans="1:5">
      <c r="A8" t="s">
        <v>35</v>
      </c>
      <c r="B8" t="s">
        <v>49</v>
      </c>
      <c r="C8">
        <f t="shared" si="0"/>
        <v>1189</v>
      </c>
      <c r="D8">
        <v>1</v>
      </c>
      <c r="E8" s="2" t="s">
        <v>61</v>
      </c>
    </row>
    <row r="9" spans="1:5">
      <c r="A9" t="s">
        <v>36</v>
      </c>
      <c r="B9" t="s">
        <v>50</v>
      </c>
      <c r="C9">
        <f t="shared" si="0"/>
        <v>1190</v>
      </c>
      <c r="D9">
        <v>16</v>
      </c>
      <c r="E9" s="2" t="s">
        <v>62</v>
      </c>
    </row>
    <row r="10" spans="1:5">
      <c r="A10" t="s">
        <v>37</v>
      </c>
      <c r="B10" t="s">
        <v>51</v>
      </c>
      <c r="C10">
        <f t="shared" si="0"/>
        <v>1206</v>
      </c>
      <c r="D10">
        <v>98</v>
      </c>
      <c r="E10" s="2" t="s">
        <v>63</v>
      </c>
    </row>
    <row r="11" spans="1:5">
      <c r="A11" t="s">
        <v>38</v>
      </c>
      <c r="B11" t="s">
        <v>52</v>
      </c>
      <c r="C11">
        <f t="shared" ref="C11:C17" si="1">C10+D10</f>
        <v>1304</v>
      </c>
      <c r="D11">
        <v>510</v>
      </c>
      <c r="E11" s="2" t="s">
        <v>64</v>
      </c>
    </row>
    <row r="12" spans="1:5">
      <c r="A12" t="s">
        <v>39</v>
      </c>
      <c r="B12" t="s">
        <v>53</v>
      </c>
      <c r="C12">
        <f t="shared" si="1"/>
        <v>1814</v>
      </c>
      <c r="D12">
        <v>744</v>
      </c>
      <c r="E12" s="2" t="s">
        <v>65</v>
      </c>
    </row>
    <row r="13" spans="1:5">
      <c r="A13" t="s">
        <v>40</v>
      </c>
      <c r="B13" t="s">
        <v>54</v>
      </c>
      <c r="C13">
        <f t="shared" si="1"/>
        <v>2558</v>
      </c>
      <c r="D13">
        <v>14</v>
      </c>
      <c r="E13" s="2" t="s">
        <v>66</v>
      </c>
    </row>
    <row r="14" spans="1:5">
      <c r="A14" t="s">
        <v>41</v>
      </c>
      <c r="B14" t="s">
        <v>55</v>
      </c>
      <c r="C14">
        <f t="shared" si="1"/>
        <v>2572</v>
      </c>
      <c r="D14">
        <v>112</v>
      </c>
      <c r="E14" s="2" t="s">
        <v>67</v>
      </c>
    </row>
    <row r="15" spans="1:5">
      <c r="A15" t="s">
        <v>42</v>
      </c>
      <c r="B15" t="s">
        <v>56</v>
      </c>
      <c r="C15">
        <f t="shared" si="1"/>
        <v>2684</v>
      </c>
      <c r="D15">
        <v>1276</v>
      </c>
      <c r="E15" s="2" t="s">
        <v>68</v>
      </c>
    </row>
    <row r="16" spans="1:5">
      <c r="A16" t="s">
        <v>43</v>
      </c>
      <c r="B16" t="s">
        <v>57</v>
      </c>
      <c r="C16">
        <f t="shared" si="1"/>
        <v>3960</v>
      </c>
      <c r="D16">
        <v>1000</v>
      </c>
      <c r="E16" s="2" t="s">
        <v>69</v>
      </c>
    </row>
    <row r="17" spans="1:5">
      <c r="A17" t="s">
        <v>44</v>
      </c>
      <c r="B17" t="s">
        <v>58</v>
      </c>
      <c r="C17">
        <f t="shared" si="1"/>
        <v>4960</v>
      </c>
      <c r="D17">
        <f>SUM(D2:D16)</f>
        <v>4960</v>
      </c>
      <c r="E17" s="2" t="s">
        <v>70</v>
      </c>
    </row>
    <row r="20" spans="1:5">
      <c r="D20">
        <f>D17*128</f>
        <v>634880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6" sqref="A16"/>
    </sheetView>
  </sheetViews>
  <sheetFormatPr defaultRowHeight="15"/>
  <cols>
    <col min="1" max="1" width="24.7109375" bestFit="1" customWidth="1"/>
    <col min="2" max="2" width="36.140625" bestFit="1" customWidth="1"/>
    <col min="3" max="4" width="10.5703125" customWidth="1"/>
    <col min="5" max="5" width="50.7109375" bestFit="1" customWidth="1"/>
  </cols>
  <sheetData>
    <row r="1" spans="1:5">
      <c r="C1" t="s">
        <v>71</v>
      </c>
      <c r="D1" t="s">
        <v>72</v>
      </c>
    </row>
    <row r="2" spans="1:5">
      <c r="A2" t="s">
        <v>29</v>
      </c>
      <c r="B2" t="s">
        <v>45</v>
      </c>
      <c r="C2">
        <v>0</v>
      </c>
      <c r="D2">
        <v>24</v>
      </c>
      <c r="E2" s="1">
        <v>24</v>
      </c>
    </row>
    <row r="3" spans="1:5">
      <c r="A3" t="s">
        <v>30</v>
      </c>
      <c r="B3" t="s">
        <v>46</v>
      </c>
      <c r="C3">
        <f>D2</f>
        <v>24</v>
      </c>
      <c r="D3">
        <f>74*12</f>
        <v>888</v>
      </c>
      <c r="E3" s="1" t="s">
        <v>77</v>
      </c>
    </row>
    <row r="4" spans="1:5">
      <c r="A4" t="s">
        <v>31</v>
      </c>
      <c r="B4" t="s">
        <v>47</v>
      </c>
      <c r="C4">
        <f t="shared" ref="C4:C10" si="0">C3+D3</f>
        <v>912</v>
      </c>
      <c r="D4">
        <v>136</v>
      </c>
      <c r="E4" s="1" t="s">
        <v>78</v>
      </c>
    </row>
    <row r="5" spans="1:5">
      <c r="A5" t="s">
        <v>32</v>
      </c>
      <c r="B5" t="s">
        <v>48</v>
      </c>
      <c r="C5">
        <f t="shared" si="0"/>
        <v>1048</v>
      </c>
      <c r="D5">
        <v>4</v>
      </c>
      <c r="E5" s="1" t="s">
        <v>79</v>
      </c>
    </row>
    <row r="6" spans="1:5">
      <c r="A6" t="s">
        <v>33</v>
      </c>
      <c r="B6" t="s">
        <v>47</v>
      </c>
      <c r="C6">
        <f t="shared" si="0"/>
        <v>1052</v>
      </c>
      <c r="D6">
        <v>136</v>
      </c>
      <c r="E6" s="1" t="s">
        <v>78</v>
      </c>
    </row>
    <row r="7" spans="1:5">
      <c r="A7" t="s">
        <v>34</v>
      </c>
      <c r="B7" t="s">
        <v>49</v>
      </c>
      <c r="C7">
        <f t="shared" si="0"/>
        <v>1188</v>
      </c>
      <c r="D7">
        <v>1</v>
      </c>
      <c r="E7" s="1" t="s">
        <v>80</v>
      </c>
    </row>
    <row r="8" spans="1:5">
      <c r="A8" t="s">
        <v>35</v>
      </c>
      <c r="B8" t="s">
        <v>49</v>
      </c>
      <c r="C8">
        <f t="shared" si="0"/>
        <v>1189</v>
      </c>
      <c r="D8">
        <v>1</v>
      </c>
      <c r="E8" s="1" t="s">
        <v>80</v>
      </c>
    </row>
    <row r="9" spans="1:5">
      <c r="A9" t="s">
        <v>36</v>
      </c>
      <c r="B9" t="s">
        <v>50</v>
      </c>
      <c r="C9">
        <f t="shared" si="0"/>
        <v>1190</v>
      </c>
      <c r="D9">
        <v>16</v>
      </c>
      <c r="E9" s="1" t="s">
        <v>81</v>
      </c>
    </row>
    <row r="10" spans="1:5">
      <c r="A10" t="s">
        <v>37</v>
      </c>
      <c r="B10" t="s">
        <v>51</v>
      </c>
      <c r="C10">
        <f t="shared" si="0"/>
        <v>1206</v>
      </c>
      <c r="D10">
        <v>98</v>
      </c>
      <c r="E10" s="1" t="s">
        <v>82</v>
      </c>
    </row>
    <row r="11" spans="1:5">
      <c r="A11" t="s">
        <v>38</v>
      </c>
      <c r="B11" t="s">
        <v>52</v>
      </c>
      <c r="C11">
        <f t="shared" ref="C11:C16" si="1">C10+D10</f>
        <v>1304</v>
      </c>
      <c r="D11">
        <v>510</v>
      </c>
      <c r="E11" s="1" t="s">
        <v>83</v>
      </c>
    </row>
    <row r="12" spans="1:5">
      <c r="A12" t="s">
        <v>39</v>
      </c>
      <c r="B12" t="s">
        <v>53</v>
      </c>
      <c r="C12">
        <f t="shared" si="1"/>
        <v>1814</v>
      </c>
      <c r="D12">
        <v>744</v>
      </c>
      <c r="E12" s="1" t="s">
        <v>84</v>
      </c>
    </row>
    <row r="13" spans="1:5">
      <c r="A13" t="s">
        <v>40</v>
      </c>
      <c r="B13" t="s">
        <v>54</v>
      </c>
      <c r="C13">
        <f t="shared" si="1"/>
        <v>2558</v>
      </c>
      <c r="D13">
        <v>14</v>
      </c>
      <c r="E13" s="1" t="s">
        <v>85</v>
      </c>
    </row>
    <row r="14" spans="1:5">
      <c r="A14" t="s">
        <v>41</v>
      </c>
      <c r="B14" t="s">
        <v>55</v>
      </c>
      <c r="C14">
        <f t="shared" si="1"/>
        <v>2572</v>
      </c>
      <c r="D14">
        <v>112</v>
      </c>
      <c r="E14" s="1" t="s">
        <v>86</v>
      </c>
    </row>
    <row r="15" spans="1:5">
      <c r="A15" t="s">
        <v>75</v>
      </c>
      <c r="B15" t="s">
        <v>76</v>
      </c>
      <c r="C15">
        <f t="shared" si="1"/>
        <v>2684</v>
      </c>
      <c r="D15">
        <v>1022</v>
      </c>
      <c r="E15" s="1" t="s">
        <v>87</v>
      </c>
    </row>
    <row r="16" spans="1:5">
      <c r="A16" t="s">
        <v>44</v>
      </c>
      <c r="C16">
        <f t="shared" si="1"/>
        <v>3706</v>
      </c>
      <c r="D16">
        <f>SUM(D2:D15)</f>
        <v>3706</v>
      </c>
      <c r="E16" s="1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H21"/>
    </sheetView>
  </sheetViews>
  <sheetFormatPr defaultRowHeight="15"/>
  <sheetData>
    <row r="1" spans="1:7">
      <c r="A1" s="3" t="s">
        <v>224</v>
      </c>
      <c r="D1" s="1"/>
      <c r="E1" s="1"/>
    </row>
    <row r="2" spans="1:7">
      <c r="D2" s="1"/>
      <c r="E2" s="1"/>
    </row>
    <row r="3" spans="1:7">
      <c r="B3" t="s">
        <v>0</v>
      </c>
      <c r="D3" s="1"/>
      <c r="E3" s="1"/>
    </row>
    <row r="4" spans="1:7">
      <c r="C4">
        <v>69416</v>
      </c>
      <c r="D4" s="1" t="s">
        <v>12</v>
      </c>
      <c r="E4" s="1"/>
      <c r="G4" t="str">
        <f>DEC2HEX(C4)</f>
        <v>10F28</v>
      </c>
    </row>
    <row r="5" spans="1:7">
      <c r="C5">
        <v>24</v>
      </c>
      <c r="D5" s="1" t="s">
        <v>2</v>
      </c>
      <c r="E5" s="1"/>
      <c r="G5" t="str">
        <f t="shared" ref="G5:G8" si="0">DEC2HEX(C5)</f>
        <v>18</v>
      </c>
    </row>
    <row r="6" spans="1:7">
      <c r="C6">
        <v>16</v>
      </c>
      <c r="D6" s="1" t="s">
        <v>3</v>
      </c>
      <c r="E6" s="1">
        <f>69415-69400+1</f>
        <v>16</v>
      </c>
      <c r="G6" t="str">
        <f t="shared" si="0"/>
        <v>10</v>
      </c>
    </row>
    <row r="7" spans="1:7">
      <c r="C7">
        <f>C4-(C5+C6)</f>
        <v>69376</v>
      </c>
      <c r="D7" s="1" t="s">
        <v>4</v>
      </c>
      <c r="E7" s="1"/>
      <c r="G7" t="str">
        <f t="shared" si="0"/>
        <v>10F00</v>
      </c>
    </row>
    <row r="8" spans="1:7">
      <c r="C8">
        <f>C7/128</f>
        <v>542</v>
      </c>
      <c r="D8" s="1" t="s">
        <v>5</v>
      </c>
      <c r="E8" s="1"/>
      <c r="G8" t="str">
        <f t="shared" si="0"/>
        <v>21E</v>
      </c>
    </row>
    <row r="9" spans="1:7">
      <c r="D9" s="1"/>
      <c r="E9" s="1"/>
    </row>
    <row r="10" spans="1:7">
      <c r="C10">
        <f>C4*128</f>
        <v>8885248</v>
      </c>
      <c r="D10" s="1" t="s">
        <v>13</v>
      </c>
      <c r="E10" s="1"/>
      <c r="G10" t="str">
        <f>DEC2HEX(C10)</f>
        <v>879400</v>
      </c>
    </row>
    <row r="11" spans="1:7">
      <c r="D11" s="1"/>
      <c r="E11" s="1"/>
    </row>
    <row r="12" spans="1:7">
      <c r="B12" t="s">
        <v>7</v>
      </c>
      <c r="C12">
        <v>7810</v>
      </c>
      <c r="D12" s="1" t="s">
        <v>6</v>
      </c>
      <c r="E12" s="1"/>
      <c r="G12" t="str">
        <f>DEC2HEX(C12)</f>
        <v>1E82</v>
      </c>
    </row>
    <row r="13" spans="1:7">
      <c r="B13" t="s">
        <v>16</v>
      </c>
      <c r="C13">
        <f>C12*128</f>
        <v>999680</v>
      </c>
      <c r="D13" s="1" t="s">
        <v>8</v>
      </c>
      <c r="E13" s="1"/>
      <c r="G13" t="str">
        <f>DEC2HEX(C13)</f>
        <v>F4100</v>
      </c>
    </row>
    <row r="14" spans="1:7">
      <c r="D14" s="1"/>
      <c r="E14" s="1"/>
    </row>
    <row r="15" spans="1:7">
      <c r="B15" t="s">
        <v>9</v>
      </c>
      <c r="C15">
        <v>24620</v>
      </c>
      <c r="D15" s="1" t="s">
        <v>1</v>
      </c>
      <c r="E15" s="1"/>
      <c r="G15" t="str">
        <f>DEC2HEX(C15)</f>
        <v>602C</v>
      </c>
    </row>
    <row r="16" spans="1:7">
      <c r="D16" s="1"/>
      <c r="E16" s="1"/>
    </row>
    <row r="17" spans="2:7">
      <c r="B17" t="s">
        <v>10</v>
      </c>
      <c r="C17">
        <v>3706</v>
      </c>
      <c r="D17" s="1" t="s">
        <v>1</v>
      </c>
      <c r="E17" s="1"/>
      <c r="G17" t="str">
        <f>DEC2HEX(C17)</f>
        <v>E7A</v>
      </c>
    </row>
    <row r="18" spans="2:7">
      <c r="B18" t="s">
        <v>15</v>
      </c>
      <c r="C18">
        <f>C17*128</f>
        <v>474368</v>
      </c>
      <c r="D18" s="1" t="s">
        <v>8</v>
      </c>
      <c r="E18" s="1"/>
      <c r="G18" t="str">
        <f>DEC2HEX(C18)</f>
        <v>73D00</v>
      </c>
    </row>
    <row r="19" spans="2:7">
      <c r="D19" s="1"/>
      <c r="E19" s="1"/>
    </row>
    <row r="20" spans="2:7">
      <c r="B20" t="s">
        <v>11</v>
      </c>
      <c r="C20">
        <v>4960</v>
      </c>
      <c r="D20" s="1" t="s">
        <v>1</v>
      </c>
      <c r="E20" s="1"/>
      <c r="G20" t="str">
        <f>DEC2HEX(C20)</f>
        <v>1360</v>
      </c>
    </row>
    <row r="21" spans="2:7">
      <c r="B21" t="s">
        <v>14</v>
      </c>
      <c r="C21">
        <f>C20*128</f>
        <v>634880</v>
      </c>
      <c r="D21" s="1" t="s">
        <v>8</v>
      </c>
      <c r="E21" s="1"/>
      <c r="G21" t="str">
        <f>DEC2HEX(C21)</f>
        <v>9B000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PCG Structure</vt:lpstr>
      <vt:lpstr>EXi - MBK</vt:lpstr>
      <vt:lpstr>HD1 - PBK</vt:lpstr>
      <vt:lpstr>Size Constants</vt:lpstr>
    </vt:vector>
  </TitlesOfParts>
  <Company>tgj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2014-04-12T17:00:47Z</dcterms:created>
  <dcterms:modified xsi:type="dcterms:W3CDTF">2014-04-28T21:59:55Z</dcterms:modified>
</cp:coreProperties>
</file>